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8_6_69_สงครามอิหร่าน_ต้นสัปดาห์\2. รายงานราคาหลังประชุม กบน\"/>
    </mc:Choice>
  </mc:AlternateContent>
  <xr:revisionPtr revIDLastSave="0" documentId="13_ncr:1_{D6F06D64-DEF6-4412-8C4F-6024BCEC370F}" xr6:coauthVersionLast="47" xr6:coauthVersionMax="47" xr10:uidLastSave="{00000000-0000-0000-0000-000000000000}"/>
  <bookViews>
    <workbookView xWindow="-28920" yWindow="-120" windowWidth="29040" windowHeight="15720" xr2:uid="{17E02C7F-031E-43FD-BA70-C94DC721F2E3}"/>
  </bookViews>
  <sheets>
    <sheet name="อัตราเงินกองทุนฯ ณ 9 มิ.ย.69" sheetId="215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15" l="1"/>
  <c r="H9" i="215" s="1"/>
  <c r="E13" i="215"/>
  <c r="H13" i="215" s="1"/>
  <c r="E12" i="215"/>
  <c r="H12" i="215" s="1"/>
  <c r="E11" i="215"/>
  <c r="H11" i="215" s="1"/>
  <c r="E8" i="215"/>
  <c r="H8" i="215" s="1"/>
  <c r="E7" i="215"/>
  <c r="H7" i="215" s="1"/>
  <c r="E6" i="215"/>
  <c r="H6" i="215" s="1"/>
  <c r="E5" i="215"/>
  <c r="H5" i="215" s="1"/>
  <c r="I7" i="215" l="1"/>
  <c r="J7" i="215" s="1"/>
  <c r="L7" i="215" s="1"/>
  <c r="I13" i="215"/>
  <c r="J13" i="215" s="1"/>
  <c r="L13" i="215" s="1"/>
  <c r="I8" i="215"/>
  <c r="J8" i="215" s="1"/>
  <c r="L8" i="215" s="1"/>
  <c r="I9" i="215"/>
  <c r="J9" i="215" s="1"/>
  <c r="L9" i="215" s="1"/>
  <c r="I5" i="215"/>
  <c r="J5" i="215" s="1"/>
  <c r="L5" i="215" s="1"/>
  <c r="I11" i="215"/>
  <c r="J11" i="215" s="1"/>
  <c r="L11" i="215" s="1"/>
  <c r="I6" i="215"/>
  <c r="J6" i="215" s="1"/>
  <c r="L6" i="215" s="1"/>
  <c r="I12" i="215"/>
  <c r="J12" i="215" s="1"/>
  <c r="K7" i="215" l="1"/>
  <c r="L12" i="215"/>
  <c r="K12" i="215" s="1"/>
  <c r="K6" i="215"/>
  <c r="K11" i="215"/>
  <c r="K5" i="215"/>
  <c r="K9" i="215"/>
  <c r="K8" i="215"/>
  <c r="K13" i="215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<sst xmlns="http://schemas.openxmlformats.org/spreadsheetml/2006/main" count="87" uniqueCount="51">
  <si>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</si>
  <si>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</si>
  <si>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</si>
  <si>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</si>
  <si>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</si>
  <si>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</si>
  <si>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</si>
  <si>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</si>
  <si>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</si>
  <si>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</si>
  <si>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</si>
  <si>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</si>
  <si>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</si>
  <si>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</si>
  <si>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</si>
  <si>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</si>
  <si>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</si>
  <si>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</si>
  <si>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</si>
  <si>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</si>
  <si>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</si>
  <si>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</si>
  <si>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</si>
  <si>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</si>
  <si>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</si>
  <si>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</si>
  <si>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</si>
  <si>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</si>
  <si>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</si>
  <si>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</si>
  <si>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</si>
  <si>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</si>
  <si>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</si>
  <si>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</si>
  <si>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</si>
  <si>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</si>
  <si>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</si>
  <si>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</si>
  <si>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</si>
  <si>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</si>
  <si>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</si>
  <si>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</si>
  <si>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</si>
  <si>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</si>
  <si>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</si>
  <si>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</si>
  <si>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</si>
  <si>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</si>
  <si>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</si>
  <si>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</si>
  <si>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9 มิ.ย.69 (หลังประชุม กบน. เมื่อวันที่ 8 มิ.ย.69)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</si>
</sst>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B12-BD27-4CB4-8E97-B419A2B6581C}">
  <dimension ref="B1:AI18"/>
  <sheetViews>
    <sheetView showGridLines="0" tabSelected="1" zoomScale="89" zoomScaleNormal="89" workbookViewId="0">
      <selection activeCell="B1" sqref="B1:M1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86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54"/>
    </row>
    <row r="2" spans="2:35" s="4" customFormat="1" ht="18.75" thickBot="1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90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91"/>
      <c r="P4" s="28"/>
    </row>
    <row r="5" spans="2:35" s="1" customFormat="1" ht="23.25" customHeight="1">
      <c r="B5" s="70" t="s">
        <v>17</v>
      </c>
      <c r="C5" s="51">
        <v>24.456600000000002</v>
      </c>
      <c r="D5" s="51">
        <v>7.5</v>
      </c>
      <c r="E5" s="51">
        <f>D5*10/100</f>
        <v>0.75</v>
      </c>
      <c r="F5" s="66">
        <v>11.89</v>
      </c>
      <c r="G5" s="51">
        <v>0.05</v>
      </c>
      <c r="H5" s="51">
        <f>SUM(C5:G5)</f>
        <v>44.646599999999999</v>
      </c>
      <c r="I5" s="51">
        <f t="shared" ref="I5:I9" si="0">H5*7/100</f>
        <v>3.1252620000000002</v>
      </c>
      <c r="J5" s="51">
        <f t="shared" ref="J5:J13" si="1">SUM(H5:I5)</f>
        <v>47.771861999999999</v>
      </c>
      <c r="K5" s="66">
        <f t="shared" ref="K5:K13" si="2">M5-J5-L5</f>
        <v>4.5964379999999991</v>
      </c>
      <c r="L5" s="51">
        <f>ROUND((M5-J5)*7/107,4)</f>
        <v>0.32169999999999999</v>
      </c>
      <c r="M5" s="71">
        <v>52.69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24.1294</v>
      </c>
      <c r="D6" s="51">
        <v>6.75</v>
      </c>
      <c r="E6" s="51">
        <f t="shared" ref="E6:E13" si="3">D6*10/100</f>
        <v>0.67500000000000004</v>
      </c>
      <c r="F6" s="66">
        <v>4.42</v>
      </c>
      <c r="G6" s="51">
        <v>0.05</v>
      </c>
      <c r="H6" s="51">
        <f>SUM(C6:G6)</f>
        <v>36.0244</v>
      </c>
      <c r="I6" s="51">
        <f t="shared" si="0"/>
        <v>2.5217079999999998</v>
      </c>
      <c r="J6" s="51">
        <f t="shared" si="1"/>
        <v>38.546107999999997</v>
      </c>
      <c r="K6" s="66">
        <f>M6-J6-L6</f>
        <v>4.2559920000000044</v>
      </c>
      <c r="L6" s="51">
        <f>ROUND((M6-J6)*7/107,4)</f>
        <v>0.2979</v>
      </c>
      <c r="M6" s="71">
        <v>43.1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23.7211</v>
      </c>
      <c r="D7" s="51">
        <v>6.75</v>
      </c>
      <c r="E7" s="51">
        <f t="shared" si="3"/>
        <v>0.67500000000000004</v>
      </c>
      <c r="F7" s="66">
        <v>4.42</v>
      </c>
      <c r="G7" s="51">
        <v>0.05</v>
      </c>
      <c r="H7" s="51">
        <f>SUM(C7:G7)</f>
        <v>35.616099999999996</v>
      </c>
      <c r="I7" s="51">
        <f t="shared" si="0"/>
        <v>2.4931269999999999</v>
      </c>
      <c r="J7" s="51">
        <f t="shared" si="1"/>
        <v>38.109226999999997</v>
      </c>
      <c r="K7" s="66">
        <f t="shared" si="2"/>
        <v>4.318473</v>
      </c>
      <c r="L7" s="51">
        <f>ROUND((M7-J7)*7/107,4)</f>
        <v>0.30230000000000001</v>
      </c>
      <c r="M7" s="71">
        <v>42.73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23.529800000000002</v>
      </c>
      <c r="D8" s="51">
        <v>6</v>
      </c>
      <c r="E8" s="51">
        <f t="shared" si="3"/>
        <v>0.6</v>
      </c>
      <c r="F8" s="66">
        <v>1.03</v>
      </c>
      <c r="G8" s="51">
        <v>0.05</v>
      </c>
      <c r="H8" s="51">
        <f>SUM(C8:G8)</f>
        <v>31.209800000000005</v>
      </c>
      <c r="I8" s="51">
        <f t="shared" si="0"/>
        <v>2.1846860000000006</v>
      </c>
      <c r="J8" s="51">
        <f t="shared" si="1"/>
        <v>33.394486000000008</v>
      </c>
      <c r="K8" s="66">
        <f t="shared" si="2"/>
        <v>4.3977139999999935</v>
      </c>
      <c r="L8" s="51">
        <f>ROUND((M8-J8)*7/107,4)</f>
        <v>0.30780000000000002</v>
      </c>
      <c r="M8" s="71">
        <v>38.1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22.458300000000001</v>
      </c>
      <c r="D9" s="51">
        <v>1.125</v>
      </c>
      <c r="E9" s="51">
        <f t="shared" si="3"/>
        <v>0.1125</v>
      </c>
      <c r="F9" s="66">
        <v>4.22</v>
      </c>
      <c r="G9" s="51">
        <v>0.05</v>
      </c>
      <c r="H9" s="51">
        <f>SUM(C9:G9)</f>
        <v>27.965800000000002</v>
      </c>
      <c r="I9" s="51">
        <f t="shared" si="0"/>
        <v>1.9576060000000002</v>
      </c>
      <c r="J9" s="51">
        <f t="shared" si="1"/>
        <v>29.923406</v>
      </c>
      <c r="K9" s="66">
        <f t="shared" si="2"/>
        <v>3.8472939999999993</v>
      </c>
      <c r="L9" s="51">
        <f>ROUND((M9-J9)*7/107,4)</f>
        <v>0.26929999999999998</v>
      </c>
      <c r="M9" s="71">
        <v>34.04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92" t="s">
        <v>49</v>
      </c>
      <c r="D10" s="93"/>
      <c r="E10" s="94"/>
      <c r="F10" s="74"/>
      <c r="G10" s="83"/>
      <c r="H10" s="85"/>
      <c r="I10" s="85"/>
      <c r="J10" s="84"/>
      <c r="K10" s="75">
        <v>4.3</v>
      </c>
      <c r="L10" s="83"/>
      <c r="M10" s="84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30.471699999999998</v>
      </c>
      <c r="D11" s="51">
        <v>6.92</v>
      </c>
      <c r="E11" s="51">
        <f t="shared" si="3"/>
        <v>0.69200000000000006</v>
      </c>
      <c r="F11" s="67">
        <v>-1.76</v>
      </c>
      <c r="G11" s="51">
        <v>0.05</v>
      </c>
      <c r="H11" s="51">
        <f>SUM(C11:G11)</f>
        <v>36.373699999999999</v>
      </c>
      <c r="I11" s="51">
        <f>H11*7/100</f>
        <v>2.5461590000000003</v>
      </c>
      <c r="J11" s="51">
        <f t="shared" si="1"/>
        <v>38.919859000000002</v>
      </c>
      <c r="K11" s="66">
        <f t="shared" si="2"/>
        <v>2.2244409999999948</v>
      </c>
      <c r="L11" s="51">
        <f>ROUND((M11-J11)*7/107,4)</f>
        <v>0.15570000000000001</v>
      </c>
      <c r="M11" s="71">
        <v>41.3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31.744700000000002</v>
      </c>
      <c r="D13" s="51">
        <v>5.9530000000000003</v>
      </c>
      <c r="E13" s="51">
        <f t="shared" si="3"/>
        <v>0.59530000000000005</v>
      </c>
      <c r="F13" s="67">
        <v>-7.08</v>
      </c>
      <c r="G13" s="51">
        <v>0.05</v>
      </c>
      <c r="H13" s="51">
        <f>SUM(C13:G13)</f>
        <v>31.263000000000009</v>
      </c>
      <c r="I13" s="51">
        <f>H13*7/100</f>
        <v>2.1884100000000006</v>
      </c>
      <c r="J13" s="51">
        <f t="shared" si="1"/>
        <v>33.45141000000001</v>
      </c>
      <c r="K13" s="66">
        <f t="shared" si="2"/>
        <v>2.1949899999999873</v>
      </c>
      <c r="L13" s="51">
        <f>ROUND((M13-J13)*7/107,4)</f>
        <v>0.15359999999999999</v>
      </c>
      <c r="M13" s="71">
        <v>35.799999999999997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95" t="s">
        <v>47</v>
      </c>
      <c r="D14" s="96"/>
      <c r="E14" s="97"/>
      <c r="F14" s="76"/>
      <c r="G14" s="83"/>
      <c r="H14" s="85"/>
      <c r="I14" s="85"/>
      <c r="J14" s="84"/>
      <c r="K14" s="75">
        <v>2.21</v>
      </c>
      <c r="L14" s="83"/>
      <c r="M14" s="84"/>
    </row>
    <row r="15" spans="2:35" s="52" customFormat="1" ht="23.25" customHeight="1" thickBot="1">
      <c r="B15" s="68"/>
      <c r="C15" s="77" t="s">
        <v>48</v>
      </c>
      <c r="D15" s="78"/>
      <c r="E15" s="79"/>
      <c r="F15" s="72"/>
      <c r="G15" s="80"/>
      <c r="H15" s="81"/>
      <c r="I15" s="81"/>
      <c r="J15" s="82"/>
      <c r="K15" s="69">
        <v>2.94</v>
      </c>
      <c r="L15" s="80"/>
      <c r="M15" s="82"/>
    </row>
    <row r="16" spans="2:35">
      <c r="F16" s="50"/>
      <c r="H16" s="49"/>
      <c r="I16" s="24"/>
    </row>
    <row r="18" spans="6:6">
      <c r="F18" s="24"/>
    </row>
  </sheetData>
  <mergeCells count="12">
    <mergeCell ref="B1:M1"/>
    <mergeCell ref="B2:M2"/>
    <mergeCell ref="N3:N4"/>
    <mergeCell ref="C10:E10"/>
    <mergeCell ref="C14:E14"/>
    <mergeCell ref="G14:J14"/>
    <mergeCell ref="L14:M14"/>
    <mergeCell ref="C15:E15"/>
    <mergeCell ref="G15:J15"/>
    <mergeCell ref="L15:M15"/>
    <mergeCell ref="L10:M10"/>
    <mergeCell ref="G10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9 มิ.ย.69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2026-06-09T00:37:19Z</dcterms:modified>
</cp:coreProperties>
</file>