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สร้างหลังปรับ-กบน\"/>
    </mc:Choice>
  </mc:AlternateContent>
  <xr:revisionPtr revIDLastSave="0" documentId="13_ncr:1_{77870E35-96C1-409C-B4B3-538F43731AFF}" xr6:coauthVersionLast="47" xr6:coauthVersionMax="47" xr10:uidLastSave="{00000000-0000-0000-0000-000000000000}"/>
  <bookViews>
    <workbookView xWindow="-120" yWindow="-120" windowWidth="20730" windowHeight="11040" xr2:uid="{17E02C7F-031E-43FD-BA70-C94DC721F2E3}"/>
  </bookViews>
  <sheets>
    <sheet name="หลังปรับ" sheetId="211" r:id="rId1"/>
    <sheet name="หลังปรับ(1)" sheetId="81" state="hidden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10__123Graph_BP_10" hidden="1">'[1]S''PORE-D'!#REF!</definedName>
    <definedName name="_12__123Graph_CC_E" hidden="1">'[1]CRUDE-D'!#REF!</definedName>
    <definedName name="_14__123Graph_COM_EX" hidden="1">'[1]CRUDE-D'!#REF!</definedName>
    <definedName name="_16__123Graph_CP_10" hidden="1">'[1]S''PORE-D'!#REF!</definedName>
    <definedName name="_18__123Graph_DP_10" hidden="1">'[1]S''PORE-D'!#REF!</definedName>
    <definedName name="_2__123Graph_AC_E" hidden="1">'[1]CRUDE-D'!#REF!</definedName>
    <definedName name="_20__123Graph_DPICLPG_1" hidden="1">[1]POSTLPG!#REF!</definedName>
    <definedName name="_22__123Graph_DPICLPG_2" hidden="1">[1]POSTLPG!#REF!</definedName>
    <definedName name="_24__123Graph_XP_10" hidden="1">'[1]S''PORE-D'!#REF!</definedName>
    <definedName name="_4__123Graph_AOM_EX" hidden="1">'[1]CRUDE-D'!#REF!</definedName>
    <definedName name="_6__123Graph_AP_10" hidden="1">'[1]S''PORE-D'!#REF!</definedName>
    <definedName name="_8__123Graph_BC_E" hidden="1">'[1]CRUDE-D'!#REF!</definedName>
    <definedName name="AsOfDate">#REF!</definedName>
    <definedName name="LPGConsumptionDate">_xlfn.MAXIFS([2]!t_LPGConsumption[DATE],[2]!t_LPGConsumption[DATE],"&lt;=" &amp; [0]!AsOfDate)</definedName>
    <definedName name="LPGSupplyDate">_xlfn.MAXIFS([2]!t_LPGSupply[DATE],[2]!t_LPGSupply[DATE],"&lt;=" &amp; [0]!AsOfDate)</definedName>
    <definedName name="PriceStructureSource">"'" &amp; SUBSTITUTE([2]Setting!$D$13,"\","\[", LEN([2]Setting!$D$13) - LEN(SUBSTITUTE([2]Setting!$D$13,"\","")) ) &amp; "]ชดเชยราคา'!"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11" l="1"/>
  <c r="H16" i="211" s="1"/>
  <c r="E15" i="211"/>
  <c r="H15" i="211" s="1"/>
  <c r="E14" i="211"/>
  <c r="H14" i="211" s="1"/>
  <c r="E13" i="211"/>
  <c r="H13" i="211" s="1"/>
  <c r="E12" i="211"/>
  <c r="H12" i="211" s="1"/>
  <c r="E11" i="211"/>
  <c r="H11" i="211" s="1"/>
  <c r="E10" i="211"/>
  <c r="H10" i="211" s="1"/>
  <c r="E9" i="211"/>
  <c r="H9" i="211" s="1"/>
  <c r="I15" i="211" l="1"/>
  <c r="J15" i="211" s="1"/>
  <c r="I16" i="211"/>
  <c r="J16" i="211" s="1"/>
  <c r="I9" i="211"/>
  <c r="J9" i="211" s="1"/>
  <c r="I10" i="211"/>
  <c r="J10" i="211"/>
  <c r="I11" i="211"/>
  <c r="J11" i="211" s="1"/>
  <c r="I12" i="211"/>
  <c r="J12" i="211" s="1"/>
  <c r="I13" i="211"/>
  <c r="J13" i="211" s="1"/>
  <c r="I14" i="211"/>
  <c r="J14" i="211"/>
  <c r="L15" i="211" l="1"/>
  <c r="K15" i="211" s="1"/>
  <c r="L13" i="211"/>
  <c r="K13" i="211" s="1"/>
  <c r="L9" i="211"/>
  <c r="K9" i="211"/>
  <c r="L11" i="211"/>
  <c r="K11" i="211"/>
  <c r="L12" i="211"/>
  <c r="K12" i="211"/>
  <c r="L10" i="211"/>
  <c r="K10" i="211" s="1"/>
  <c r="L14" i="211"/>
  <c r="K14" i="211"/>
  <c r="L16" i="211"/>
  <c r="K16" i="211" s="1"/>
  <c r="E14" i="81" l="1"/>
  <c r="H14" i="81" s="1"/>
  <c r="E13" i="81"/>
  <c r="H13" i="81" s="1"/>
  <c r="E12" i="81"/>
  <c r="H12" i="81" s="1"/>
  <c r="E11" i="81"/>
  <c r="H11" i="81" s="1"/>
  <c r="E10" i="81"/>
  <c r="H10" i="81" s="1"/>
  <c r="E9" i="81"/>
  <c r="H9" i="81" s="1"/>
  <c r="E8" i="81"/>
  <c r="H8" i="81" s="1"/>
  <c r="I10" i="81" l="1"/>
  <c r="J10" i="81" s="1"/>
  <c r="I11" i="81"/>
  <c r="J11" i="81" s="1"/>
  <c r="I12" i="81"/>
  <c r="J12" i="81" s="1"/>
  <c r="I13" i="81"/>
  <c r="J13" i="81" s="1"/>
  <c r="I14" i="81"/>
  <c r="J14" i="81" s="1"/>
  <c r="I8" i="81"/>
  <c r="J8" i="81" s="1"/>
  <c r="I9" i="81"/>
  <c r="J9" i="81" s="1"/>
  <c r="L9" i="81" l="1"/>
  <c r="K9" i="81" s="1"/>
  <c r="L8" i="81"/>
  <c r="K8" i="81" s="1"/>
  <c r="L14" i="81"/>
  <c r="K14" i="81" s="1"/>
  <c r="L13" i="81"/>
  <c r="K13" i="81" s="1"/>
  <c r="L12" i="81"/>
  <c r="K12" i="81" s="1"/>
  <c r="L11" i="81"/>
  <c r="K11" i="81" s="1"/>
  <c r="L10" i="81"/>
  <c r="K10" i="81" s="1"/>
</calcChain>
</file>

<file path=xl/sharedStrings.xml><?xml version="1.0" encoding="utf-8"?>
<sst xmlns="http://schemas.openxmlformats.org/spreadsheetml/2006/main" count="88" uniqueCount="48">
  <si>
    <t xml:space="preserve">PRICE STRUCTURE OF PETROLEUM PRODUCT IN BANGKOK </t>
  </si>
  <si>
    <t>UNIT:BAHT/LITRE</t>
  </si>
  <si>
    <t>EX-REFIN.</t>
  </si>
  <si>
    <t>TAX</t>
  </si>
  <si>
    <t>M. TAX</t>
  </si>
  <si>
    <t>OIL</t>
  </si>
  <si>
    <t>CONSV.</t>
  </si>
  <si>
    <t xml:space="preserve">WHOLESALE </t>
  </si>
  <si>
    <t>VAT</t>
  </si>
  <si>
    <t>WS&amp;VAT</t>
  </si>
  <si>
    <t>MARKETING</t>
  </si>
  <si>
    <t>RETAIL</t>
  </si>
  <si>
    <t>(AVG)</t>
  </si>
  <si>
    <t>B./LITRE</t>
  </si>
  <si>
    <t>FUND</t>
  </si>
  <si>
    <t>PRICE(WS)</t>
  </si>
  <si>
    <t>MARGIN</t>
  </si>
  <si>
    <t xml:space="preserve">ULG </t>
  </si>
  <si>
    <t>GASOHOL95 E10</t>
  </si>
  <si>
    <t>GASOHOL91</t>
  </si>
  <si>
    <t>GASOHOL95 E20</t>
  </si>
  <si>
    <t>GASOHOL95 E85</t>
  </si>
  <si>
    <t>H-DIESEL B7</t>
  </si>
  <si>
    <t>ราคา ณ โรงกลั่น</t>
  </si>
  <si>
    <t>ภาษีสรรพสามิต</t>
  </si>
  <si>
    <t>ภาษีเทศบาล</t>
  </si>
  <si>
    <t>กองทุนน้ำมันเชื้อเพลิง</t>
  </si>
  <si>
    <t>กองทุนอนุรักษ์</t>
  </si>
  <si>
    <t>ราคาขายส่ง</t>
  </si>
  <si>
    <t>ภาษีมูลค่าเพิ่ม</t>
  </si>
  <si>
    <t>ราคาขายส่งรวมภาษีมูลค่าเพิ่ม</t>
  </si>
  <si>
    <t>ค่าการตลาด</t>
  </si>
  <si>
    <t>ภาษีค่าการตลาด</t>
  </si>
  <si>
    <t>ราคาขายปลีก</t>
  </si>
  <si>
    <t>หมายเหตุ</t>
  </si>
  <si>
    <t>H-DIESEL B 20</t>
  </si>
  <si>
    <t>ลดการจัดเก็บ 0.85 บาท</t>
  </si>
  <si>
    <t>27 มีนาคม 2568</t>
  </si>
  <si>
    <t>ลดการจัดเก็บ 0.47 บาท ราคาขายปลีกลดลง 0.50 บาท</t>
  </si>
  <si>
    <t>ลดการจัดเก็บ 0.65 บาท ราคาขายปลีกลดลง 0.50 บาท</t>
  </si>
  <si>
    <t>เพิ่มการจัดเก็บ 0.50 บาท ราคาขายปลีกลดลง 0.50 บาท</t>
  </si>
  <si>
    <t>ลดการจัดเก็บ 0.67 บาท ราคาขายปลีกลดลง 0.50 บาท</t>
  </si>
  <si>
    <t>ลดการจัดเก็บ 1.23 บาท ราคาขายปลีกลดลง 0.50 บาท</t>
  </si>
  <si>
    <t>djvo</t>
  </si>
  <si>
    <t>หลัง</t>
  </si>
  <si>
    <t>H-DIESEL B20</t>
  </si>
  <si>
    <t>9 เมษายน 2569 (ดีแซล 198.36$)</t>
  </si>
  <si>
    <t xml:space="preserve">                           โครงสร้างราคาน้ำมัน วันที่ 10 เม.ย. (หลังประชุม กบน. เมื่อวันที่ 9 เม.ย.)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</si>
</sst>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107041E]d\ mmm\ yy"/>
    <numFmt numFmtId="166" formatCode="0.0000;[Red]\-0.0000"/>
    <numFmt numFmtId="167" formatCode="0.00;[Red]\-0.00"/>
    <numFmt numFmtId="168" formatCode="0.00_)"/>
    <numFmt numFmtId="169" formatCode="0.0000_)"/>
    <numFmt numFmtId="170" formatCode="0.0000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0"/>
      <color theme="0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Cordia New"/>
      <family val="2"/>
      <charset val="222"/>
    </font>
    <font>
      <sz val="16"/>
      <name val="Cordia New"/>
      <family val="2"/>
      <charset val="222"/>
    </font>
    <font>
      <sz val="16"/>
      <color rgb="FF0070C0"/>
      <name val="Cordia New"/>
      <family val="2"/>
    </font>
    <font>
      <sz val="16"/>
      <color rgb="FFFF0000"/>
      <name val="Cord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2" fontId="2" fillId="0" borderId="0" xfId="1" applyNumberFormat="1"/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8" fontId="6" fillId="0" borderId="9" xfId="0" applyNumberFormat="1" applyFont="1" applyBorder="1" applyAlignment="1">
      <alignment horizontal="left"/>
    </xf>
    <xf numFmtId="169" fontId="7" fillId="4" borderId="10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68" fontId="6" fillId="5" borderId="12" xfId="0" applyNumberFormat="1" applyFont="1" applyFill="1" applyBorder="1" applyAlignment="1">
      <alignment horizontal="left"/>
    </xf>
    <xf numFmtId="169" fontId="7" fillId="5" borderId="13" xfId="0" applyNumberFormat="1" applyFont="1" applyFill="1" applyBorder="1" applyAlignment="1">
      <alignment horizontal="center"/>
    </xf>
    <xf numFmtId="166" fontId="2" fillId="3" borderId="7" xfId="1" applyNumberFormat="1" applyFill="1" applyBorder="1" applyAlignment="1">
      <alignment horizontal="center" vertical="center"/>
    </xf>
    <xf numFmtId="167" fontId="2" fillId="3" borderId="7" xfId="1" applyNumberForma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/>
    </xf>
    <xf numFmtId="169" fontId="7" fillId="4" borderId="13" xfId="0" applyNumberFormat="1" applyFont="1" applyFill="1" applyBorder="1" applyAlignment="1">
      <alignment horizontal="center"/>
    </xf>
    <xf numFmtId="166" fontId="2" fillId="3" borderId="8" xfId="1" applyNumberFormat="1" applyFill="1" applyBorder="1" applyAlignment="1">
      <alignment horizontal="center" vertical="center"/>
    </xf>
    <xf numFmtId="167" fontId="2" fillId="3" borderId="8" xfId="1" applyNumberFormat="1" applyFill="1" applyBorder="1" applyAlignment="1">
      <alignment horizontal="center" vertical="center"/>
    </xf>
    <xf numFmtId="2" fontId="0" fillId="0" borderId="0" xfId="0" applyNumberFormat="1"/>
    <xf numFmtId="169" fontId="7" fillId="4" borderId="8" xfId="0" applyNumberFormat="1" applyFont="1" applyFill="1" applyBorder="1" applyAlignment="1">
      <alignment horizontal="center"/>
    </xf>
    <xf numFmtId="166" fontId="2" fillId="4" borderId="8" xfId="1" applyNumberFormat="1" applyFill="1" applyBorder="1" applyAlignment="1">
      <alignment horizontal="center" vertical="center"/>
    </xf>
    <xf numFmtId="167" fontId="2" fillId="4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6" fontId="2" fillId="4" borderId="16" xfId="1" applyNumberFormat="1" applyFill="1" applyBorder="1" applyAlignment="1">
      <alignment horizontal="center" vertical="center"/>
    </xf>
    <xf numFmtId="169" fontId="7" fillId="4" borderId="15" xfId="0" applyNumberFormat="1" applyFont="1" applyFill="1" applyBorder="1" applyAlignment="1">
      <alignment horizontal="center"/>
    </xf>
    <xf numFmtId="166" fontId="2" fillId="4" borderId="15" xfId="1" applyNumberFormat="1" applyFill="1" applyBorder="1" applyAlignment="1">
      <alignment horizontal="center" vertical="center"/>
    </xf>
    <xf numFmtId="167" fontId="2" fillId="4" borderId="15" xfId="1" applyNumberForma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17" xfId="1" applyBorder="1"/>
    <xf numFmtId="2" fontId="2" fillId="0" borderId="17" xfId="1" applyNumberFormat="1" applyBorder="1" applyAlignment="1">
      <alignment horizontal="center" vertical="center"/>
    </xf>
    <xf numFmtId="168" fontId="12" fillId="4" borderId="18" xfId="0" applyNumberFormat="1" applyFont="1" applyFill="1" applyBorder="1" applyAlignment="1">
      <alignment horizontal="left"/>
    </xf>
    <xf numFmtId="169" fontId="13" fillId="4" borderId="15" xfId="0" applyNumberFormat="1" applyFont="1" applyFill="1" applyBorder="1" applyAlignment="1">
      <alignment horizontal="center"/>
    </xf>
    <xf numFmtId="166" fontId="2" fillId="6" borderId="8" xfId="1" applyNumberFormat="1" applyFill="1" applyBorder="1" applyAlignment="1">
      <alignment horizontal="center" vertical="center"/>
    </xf>
    <xf numFmtId="166" fontId="2" fillId="4" borderId="11" xfId="1" applyNumberFormat="1" applyFill="1" applyBorder="1" applyAlignment="1">
      <alignment horizontal="center" vertical="center"/>
    </xf>
    <xf numFmtId="167" fontId="2" fillId="4" borderId="11" xfId="1" applyNumberFormat="1" applyFill="1" applyBorder="1" applyAlignment="1">
      <alignment horizontal="center" vertical="center"/>
    </xf>
    <xf numFmtId="0" fontId="11" fillId="6" borderId="19" xfId="2" applyFont="1" applyFill="1" applyBorder="1" applyAlignment="1">
      <alignment horizontal="left" vertical="center"/>
    </xf>
    <xf numFmtId="169" fontId="7" fillId="6" borderId="19" xfId="0" applyNumberFormat="1" applyFont="1" applyFill="1" applyBorder="1" applyAlignment="1">
      <alignment horizontal="center"/>
    </xf>
    <xf numFmtId="166" fontId="2" fillId="6" borderId="20" xfId="1" applyNumberFormat="1" applyFill="1" applyBorder="1" applyAlignment="1">
      <alignment horizontal="center" vertical="center"/>
    </xf>
    <xf numFmtId="169" fontId="7" fillId="6" borderId="21" xfId="0" applyNumberFormat="1" applyFont="1" applyFill="1" applyBorder="1" applyAlignment="1">
      <alignment horizontal="center"/>
    </xf>
    <xf numFmtId="169" fontId="13" fillId="6" borderId="21" xfId="0" applyNumberFormat="1" applyFont="1" applyFill="1" applyBorder="1" applyAlignment="1">
      <alignment horizontal="center"/>
    </xf>
    <xf numFmtId="166" fontId="2" fillId="6" borderId="21" xfId="1" applyNumberFormat="1" applyFill="1" applyBorder="1" applyAlignment="1">
      <alignment horizontal="center" vertical="center"/>
    </xf>
    <xf numFmtId="167" fontId="2" fillId="6" borderId="21" xfId="1" applyNumberFormat="1" applyFill="1" applyBorder="1" applyAlignment="1">
      <alignment horizontal="center" vertical="center"/>
    </xf>
    <xf numFmtId="166" fontId="2" fillId="4" borderId="5" xfId="1" applyNumberFormat="1" applyFill="1" applyBorder="1" applyAlignment="1">
      <alignment horizontal="center" vertical="center"/>
    </xf>
    <xf numFmtId="169" fontId="7" fillId="4" borderId="5" xfId="0" applyNumberFormat="1" applyFont="1" applyFill="1" applyBorder="1" applyAlignment="1">
      <alignment horizontal="center"/>
    </xf>
    <xf numFmtId="166" fontId="2" fillId="4" borderId="22" xfId="1" applyNumberFormat="1" applyFill="1" applyBorder="1" applyAlignment="1">
      <alignment horizontal="center" vertical="center"/>
    </xf>
    <xf numFmtId="167" fontId="2" fillId="4" borderId="22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17" xfId="1" applyNumberFormat="1" applyBorder="1" applyAlignment="1">
      <alignment horizontal="center"/>
    </xf>
    <xf numFmtId="169" fontId="14" fillId="6" borderId="21" xfId="0" applyNumberFormat="1" applyFont="1" applyFill="1" applyBorder="1" applyAlignment="1">
      <alignment horizontal="center"/>
    </xf>
    <xf numFmtId="170" fontId="2" fillId="0" borderId="0" xfId="1" applyNumberFormat="1"/>
    <xf numFmtId="0" fontId="11" fillId="4" borderId="19" xfId="2" applyFont="1" applyFill="1" applyBorder="1" applyAlignment="1">
      <alignment horizontal="left" vertical="center"/>
    </xf>
    <xf numFmtId="169" fontId="7" fillId="4" borderId="19" xfId="0" applyNumberFormat="1" applyFont="1" applyFill="1" applyBorder="1" applyAlignment="1">
      <alignment horizontal="center"/>
    </xf>
    <xf numFmtId="166" fontId="2" fillId="4" borderId="20" xfId="1" applyNumberFormat="1" applyFill="1" applyBorder="1" applyAlignment="1">
      <alignment horizontal="center" vertical="center"/>
    </xf>
    <xf numFmtId="169" fontId="7" fillId="4" borderId="21" xfId="0" applyNumberFormat="1" applyFont="1" applyFill="1" applyBorder="1" applyAlignment="1">
      <alignment horizontal="center"/>
    </xf>
    <xf numFmtId="169" fontId="14" fillId="4" borderId="21" xfId="0" applyNumberFormat="1" applyFont="1" applyFill="1" applyBorder="1" applyAlignment="1">
      <alignment horizontal="center"/>
    </xf>
    <xf numFmtId="166" fontId="2" fillId="4" borderId="21" xfId="1" applyNumberFormat="1" applyFill="1" applyBorder="1" applyAlignment="1">
      <alignment horizontal="center" vertical="center"/>
    </xf>
    <xf numFmtId="167" fontId="2" fillId="4" borderId="21" xfId="1" applyNumberFormat="1" applyFill="1" applyBorder="1" applyAlignment="1">
      <alignment horizontal="center" vertical="center"/>
    </xf>
    <xf numFmtId="170" fontId="0" fillId="0" borderId="0" xfId="0" applyNumberFormat="1"/>
    <xf numFmtId="0" fontId="3" fillId="0" borderId="0" xfId="1" applyFont="1" applyAlignment="1">
      <alignment horizontal="center"/>
    </xf>
    <xf numFmtId="0" fontId="5" fillId="7" borderId="1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165" fontId="4" fillId="0" borderId="0" xfId="1" applyNumberFormat="1" applyFont="1" applyAlignment="1">
      <alignment horizontal="center" vertical="center"/>
    </xf>
    <xf numFmtId="2" fontId="2" fillId="0" borderId="17" xfId="1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1" applyFont="1" applyAlignment="1">
      <alignment horizontal="left"/>
    </xf>
  </cellXfs>
  <cellStyles count="7">
    <cellStyle name="Comma 2" xfId="3" xr:uid="{8958A813-589B-46E8-AA30-528E75389A62}"/>
    <cellStyle name="Comma 5" xfId="5" xr:uid="{9C904ED9-5F66-48AF-B83D-F565728B652C}"/>
    <cellStyle name="Comma 7" xfId="6" xr:uid="{543E8460-CC74-4F53-AE88-A7C93D54A37D}"/>
    <cellStyle name="Currency 2" xfId="4" xr:uid="{E6E3896C-8B1F-4570-BA96-5AAE2AA25D06}"/>
    <cellStyle name="Normal" xfId="0" builtinId="0"/>
    <cellStyle name="Normal 2" xfId="2" xr:uid="{E6D2FC12-A2E0-4F26-A858-3DBD2A824C8A}"/>
    <cellStyle name="Normal 2 2" xfId="1" xr:uid="{0DBE776B-B986-4F67-A245-7994BD00B27B}"/>
  </cellStyles>
  <dxfs count="0"/>
  <tableStyles count="0" defaultTableStyle="TableStyleMedium2" defaultPivotStyle="PivotStyleLight16"/>
  <colors>
    <mruColors>
      <color rgb="FFFF6600"/>
      <color rgb="FFFF9900"/>
      <color rgb="FFE0830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O-JK\Desktop\DATABase\DATA\Oi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etting"/>
      <sheetName val="Crude"/>
      <sheetName val="Oil"/>
      <sheetName val="Retail Price"/>
      <sheetName val="ราคาหน้าปั้ม"/>
      <sheetName val="Oil Fund Rate"/>
      <sheetName val="LPG Consumption"/>
      <sheetName val="LPG Supply"/>
      <sheetName val="ราคาน้ำมัน"/>
      <sheetName val="Oil Consumption"/>
      <sheetName val="LPG Rate"/>
      <sheetName val="สภาพคล่องกองทุนฯ"/>
      <sheetName val="Price Structure"/>
      <sheetName val="โครงสร้างราคา "/>
      <sheetName val="โครงสร้างราคา-2"/>
      <sheetName val="สรุปรายงานราคา"/>
      <sheetName val="ปริมาณการใช้น้ำมัน"/>
      <sheetName val="Ethanol"/>
      <sheetName val="B100"/>
      <sheetName val="NGVSetup"/>
      <sheetName val="Oil Report"/>
    </sheetNames>
    <sheetDataSet>
      <sheetData sheetId="0" refreshError="1"/>
      <sheetData sheetId="1">
        <row r="13">
          <cell r="D13" t="str">
            <v>C:\Users\OFFO-JK\Desktop\ม.ค. 64\ส.ค.64\13 ส.ค. 64\โครงสร้าง+คำนวณ 13.xls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6D39-C105-4EAE-A122-BB5CD333F362}">
  <dimension ref="B1:AJ21"/>
  <sheetViews>
    <sheetView showGridLines="0" tabSelected="1" zoomScale="89" zoomScaleNormal="89" workbookViewId="0">
      <selection activeCell="J5" sqref="J5"/>
    </sheetView>
  </sheetViews>
  <sheetFormatPr defaultRowHeight="15"/>
  <cols>
    <col min="1" max="1" width="2.7109375" customWidth="1"/>
    <col min="2" max="2" width="17.7109375" bestFit="1" customWidth="1"/>
    <col min="3" max="3" width="15" bestFit="1" customWidth="1"/>
    <col min="6" max="6" width="10" bestFit="1" customWidth="1"/>
    <col min="8" max="8" width="12.28515625" bestFit="1" customWidth="1"/>
    <col min="11" max="11" width="11.7109375" bestFit="1" customWidth="1"/>
    <col min="14" max="14" width="64.85546875" bestFit="1" customWidth="1"/>
    <col min="15" max="16" width="0" hidden="1" customWidth="1"/>
    <col min="17" max="17" width="11" hidden="1" customWidth="1"/>
    <col min="18" max="24" width="0" hidden="1" customWidth="1"/>
    <col min="26" max="26" width="6.140625" customWidth="1"/>
    <col min="28" max="28" width="2" customWidth="1"/>
    <col min="32" max="32" width="3.140625" customWidth="1"/>
  </cols>
  <sheetData>
    <row r="1" spans="2:36" ht="30" customHeight="1">
      <c r="B1" s="77" t="s">
        <v>47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66"/>
    </row>
    <row r="2" spans="2:36" ht="18" customHeight="1"/>
    <row r="3" spans="2:36" s="1" customFormat="1" ht="18">
      <c r="B3" s="73" t="s">
        <v>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2:36" s="1" customFormat="1" ht="18">
      <c r="B4" s="74" t="s">
        <v>46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2:36" s="1" customFormat="1" ht="18"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2:36" s="4" customFormat="1" ht="18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2"/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3" t="s">
        <v>30</v>
      </c>
      <c r="W6" s="3" t="s">
        <v>31</v>
      </c>
      <c r="X6" s="3" t="s">
        <v>32</v>
      </c>
    </row>
    <row r="7" spans="2:36" s="1" customFormat="1" ht="12.75">
      <c r="B7" s="67" t="s">
        <v>1</v>
      </c>
      <c r="C7" s="68" t="s">
        <v>43</v>
      </c>
      <c r="D7" s="69" t="s">
        <v>3</v>
      </c>
      <c r="E7" s="69" t="s">
        <v>4</v>
      </c>
      <c r="F7" s="69" t="s">
        <v>5</v>
      </c>
      <c r="G7" s="69" t="s">
        <v>6</v>
      </c>
      <c r="H7" s="69" t="s">
        <v>7</v>
      </c>
      <c r="I7" s="69" t="s">
        <v>8</v>
      </c>
      <c r="J7" s="69" t="s">
        <v>9</v>
      </c>
      <c r="K7" s="69" t="s">
        <v>10</v>
      </c>
      <c r="L7" s="69" t="s">
        <v>8</v>
      </c>
      <c r="M7" s="69" t="s">
        <v>11</v>
      </c>
      <c r="N7" s="75" t="s">
        <v>34</v>
      </c>
      <c r="O7" s="10"/>
    </row>
    <row r="8" spans="2:36" s="1" customFormat="1" ht="12.75" customHeight="1" thickBot="1">
      <c r="B8" s="70"/>
      <c r="C8" s="71" t="s">
        <v>12</v>
      </c>
      <c r="D8" s="72" t="s">
        <v>44</v>
      </c>
      <c r="E8" s="72" t="s">
        <v>13</v>
      </c>
      <c r="F8" s="72" t="s">
        <v>14</v>
      </c>
      <c r="G8" s="72" t="s">
        <v>14</v>
      </c>
      <c r="H8" s="72" t="s">
        <v>15</v>
      </c>
      <c r="I8" s="72"/>
      <c r="J8" s="72"/>
      <c r="K8" s="72" t="s">
        <v>16</v>
      </c>
      <c r="L8" s="72"/>
      <c r="M8" s="72"/>
      <c r="N8" s="76"/>
      <c r="P8" s="28"/>
    </row>
    <row r="9" spans="2:36" s="1" customFormat="1" ht="23.25" customHeight="1">
      <c r="B9" s="13" t="s">
        <v>17</v>
      </c>
      <c r="C9" s="14">
        <v>27.538799999999998</v>
      </c>
      <c r="D9" s="49">
        <v>7.5</v>
      </c>
      <c r="E9" s="50">
        <f>D9*10/100</f>
        <v>0.75</v>
      </c>
      <c r="F9" s="50">
        <v>9.66</v>
      </c>
      <c r="G9" s="51">
        <v>0.05</v>
      </c>
      <c r="H9" s="51">
        <f t="shared" ref="H9:H13" si="0">SUM(C9:G9)</f>
        <v>45.498799999999989</v>
      </c>
      <c r="I9" s="51">
        <f t="shared" ref="I9:I13" si="1">H9*7/100</f>
        <v>3.1849159999999994</v>
      </c>
      <c r="J9" s="51">
        <f t="shared" ref="J9:J16" si="2">SUM(H9:I9)</f>
        <v>48.68371599999999</v>
      </c>
      <c r="K9" s="51">
        <f t="shared" ref="K9:K16" si="3">M9-J9-L9</f>
        <v>3.6040037383177657</v>
      </c>
      <c r="L9" s="51">
        <f t="shared" ref="L9:L16" si="4">(M9-J9)*7/107</f>
        <v>0.2522802616822436</v>
      </c>
      <c r="M9" s="52">
        <v>52.54</v>
      </c>
      <c r="N9" s="55"/>
      <c r="Y9" s="57"/>
      <c r="AA9" s="65"/>
    </row>
    <row r="10" spans="2:36" s="1" customFormat="1" ht="23.25" customHeight="1">
      <c r="B10" s="16" t="s">
        <v>18</v>
      </c>
      <c r="C10" s="17">
        <v>26.882200000000001</v>
      </c>
      <c r="D10" s="39">
        <v>6.75</v>
      </c>
      <c r="E10" s="15">
        <f t="shared" ref="E10:E16" si="5">D10*10/100</f>
        <v>0.67500000000000004</v>
      </c>
      <c r="F10" s="15">
        <v>3.42</v>
      </c>
      <c r="G10" s="18">
        <v>0.05</v>
      </c>
      <c r="H10" s="18">
        <f t="shared" si="0"/>
        <v>37.777199999999993</v>
      </c>
      <c r="I10" s="18">
        <f t="shared" si="1"/>
        <v>2.6444039999999998</v>
      </c>
      <c r="J10" s="18">
        <f t="shared" si="2"/>
        <v>40.421603999999995</v>
      </c>
      <c r="K10" s="18">
        <f>M10-J10-L10</f>
        <v>3.2975663551401944</v>
      </c>
      <c r="L10" s="18">
        <f t="shared" si="4"/>
        <v>0.23082964485981361</v>
      </c>
      <c r="M10" s="19">
        <v>43.95</v>
      </c>
      <c r="N10" s="55"/>
      <c r="AA10"/>
      <c r="AC10" s="57"/>
      <c r="AD10" s="10"/>
    </row>
    <row r="11" spans="2:36" s="1" customFormat="1" ht="23.25" customHeight="1">
      <c r="B11" s="20" t="s">
        <v>19</v>
      </c>
      <c r="C11" s="21">
        <v>26.478200000000001</v>
      </c>
      <c r="D11" s="26">
        <v>6.75</v>
      </c>
      <c r="E11" s="25">
        <f t="shared" si="5"/>
        <v>0.67500000000000004</v>
      </c>
      <c r="F11" s="25">
        <v>3.42</v>
      </c>
      <c r="G11" s="26">
        <v>0.05</v>
      </c>
      <c r="H11" s="26">
        <f t="shared" si="0"/>
        <v>37.373199999999997</v>
      </c>
      <c r="I11" s="26">
        <f t="shared" si="1"/>
        <v>2.6161239999999997</v>
      </c>
      <c r="J11" s="26">
        <f t="shared" si="2"/>
        <v>39.989323999999996</v>
      </c>
      <c r="K11" s="26">
        <f t="shared" si="3"/>
        <v>3.3557719626168243</v>
      </c>
      <c r="L11" s="26">
        <f t="shared" si="4"/>
        <v>0.23490403738317769</v>
      </c>
      <c r="M11" s="27">
        <v>43.58</v>
      </c>
      <c r="N11" s="55"/>
      <c r="AA11"/>
    </row>
    <row r="12" spans="2:36" s="1" customFormat="1" ht="23.25" customHeight="1">
      <c r="B12" s="16" t="s">
        <v>20</v>
      </c>
      <c r="C12" s="17">
        <v>25.921199999999999</v>
      </c>
      <c r="D12" s="39">
        <v>6</v>
      </c>
      <c r="E12" s="15">
        <f t="shared" si="5"/>
        <v>0.6</v>
      </c>
      <c r="F12" s="25">
        <v>0.23</v>
      </c>
      <c r="G12" s="22">
        <v>0.05</v>
      </c>
      <c r="H12" s="22">
        <f t="shared" si="0"/>
        <v>32.801199999999994</v>
      </c>
      <c r="I12" s="22">
        <f t="shared" si="1"/>
        <v>2.2960839999999996</v>
      </c>
      <c r="J12" s="22">
        <f t="shared" si="2"/>
        <v>35.097283999999995</v>
      </c>
      <c r="K12" s="22">
        <f t="shared" si="3"/>
        <v>3.600669158878512</v>
      </c>
      <c r="L12" s="22">
        <f t="shared" si="4"/>
        <v>0.25204684112149583</v>
      </c>
      <c r="M12" s="23">
        <v>38.950000000000003</v>
      </c>
      <c r="N12" s="55"/>
      <c r="AA12"/>
      <c r="AC12" s="57"/>
      <c r="AD12" s="10"/>
    </row>
    <row r="13" spans="2:36" s="1" customFormat="1" ht="23.25" customHeight="1">
      <c r="B13" s="20" t="s">
        <v>21</v>
      </c>
      <c r="C13" s="21">
        <v>22.802399999999999</v>
      </c>
      <c r="D13" s="26">
        <v>1.125</v>
      </c>
      <c r="E13" s="25">
        <f t="shared" si="5"/>
        <v>0.1125</v>
      </c>
      <c r="F13" s="25">
        <v>4.92</v>
      </c>
      <c r="G13" s="26">
        <v>0.05</v>
      </c>
      <c r="H13" s="26">
        <f t="shared" si="0"/>
        <v>29.009899999999998</v>
      </c>
      <c r="I13" s="26">
        <f t="shared" si="1"/>
        <v>2.0306929999999999</v>
      </c>
      <c r="J13" s="26">
        <f t="shared" si="2"/>
        <v>31.040592999999998</v>
      </c>
      <c r="K13" s="26">
        <f t="shared" si="3"/>
        <v>3.5975766355140215</v>
      </c>
      <c r="L13" s="26">
        <f t="shared" si="4"/>
        <v>0.25183036448598151</v>
      </c>
      <c r="M13" s="27">
        <v>34.89</v>
      </c>
      <c r="N13" s="55"/>
    </row>
    <row r="14" spans="2:36" ht="24">
      <c r="B14" s="42" t="s">
        <v>22</v>
      </c>
      <c r="C14" s="43">
        <v>41.981900000000003</v>
      </c>
      <c r="D14" s="44">
        <v>6.92</v>
      </c>
      <c r="E14" s="45">
        <f t="shared" si="5"/>
        <v>0.69200000000000006</v>
      </c>
      <c r="F14" s="56">
        <v>-6.41</v>
      </c>
      <c r="G14" s="47">
        <v>0.05</v>
      </c>
      <c r="H14" s="47">
        <f>SUM(C14:G14)</f>
        <v>43.233900000000006</v>
      </c>
      <c r="I14" s="47">
        <f>H14*7/100</f>
        <v>3.0263730000000004</v>
      </c>
      <c r="J14" s="47">
        <f t="shared" si="2"/>
        <v>46.260273000000005</v>
      </c>
      <c r="K14" s="47">
        <f t="shared" si="3"/>
        <v>1.999744859813078</v>
      </c>
      <c r="L14" s="47">
        <f t="shared" si="4"/>
        <v>0.13998214018691546</v>
      </c>
      <c r="M14" s="48">
        <v>48.4</v>
      </c>
      <c r="N14" s="55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2:36" ht="24.75" hidden="1" thickBot="1">
      <c r="B15" s="37" t="s">
        <v>35</v>
      </c>
      <c r="C15" s="29">
        <v>24.948499999999999</v>
      </c>
      <c r="D15" s="30">
        <v>5.1529999999999996</v>
      </c>
      <c r="E15" s="31">
        <f t="shared" si="5"/>
        <v>0.51529999999999998</v>
      </c>
      <c r="F15" s="38">
        <v>0.87</v>
      </c>
      <c r="G15" s="32">
        <v>0.05</v>
      </c>
      <c r="H15" s="32">
        <f t="shared" ref="H15" si="6">SUM(C15:G15)</f>
        <v>31.536799999999999</v>
      </c>
      <c r="I15" s="32">
        <f t="shared" ref="I15" si="7">H15*7/100</f>
        <v>2.207576</v>
      </c>
      <c r="J15" s="32">
        <f t="shared" si="2"/>
        <v>33.744376000000003</v>
      </c>
      <c r="K15" s="32">
        <f t="shared" si="3"/>
        <v>-0.7517532710280419</v>
      </c>
      <c r="L15" s="32">
        <f t="shared" si="4"/>
        <v>-5.2622728971962934E-2</v>
      </c>
      <c r="M15" s="33">
        <v>32.94</v>
      </c>
      <c r="N15" s="55"/>
      <c r="AE15" s="24"/>
    </row>
    <row r="16" spans="2:36" ht="24">
      <c r="B16" s="58" t="s">
        <v>45</v>
      </c>
      <c r="C16" s="59">
        <v>41.538200000000003</v>
      </c>
      <c r="D16" s="60">
        <v>5.9530000000000003</v>
      </c>
      <c r="E16" s="61">
        <f t="shared" si="5"/>
        <v>0.59530000000000005</v>
      </c>
      <c r="F16" s="62">
        <v>-9.58</v>
      </c>
      <c r="G16" s="63">
        <v>0.05</v>
      </c>
      <c r="H16" s="63">
        <f>SUM(C16:G16)</f>
        <v>38.556500000000007</v>
      </c>
      <c r="I16" s="63">
        <f>H16*7/100</f>
        <v>2.6989550000000002</v>
      </c>
      <c r="J16" s="63">
        <f t="shared" si="2"/>
        <v>41.255455000000005</v>
      </c>
      <c r="K16" s="63">
        <f t="shared" si="3"/>
        <v>2.0042476635513959</v>
      </c>
      <c r="L16" s="63">
        <f t="shared" si="4"/>
        <v>0.14029733644859771</v>
      </c>
      <c r="M16" s="64">
        <v>43.4</v>
      </c>
      <c r="N16" s="55"/>
    </row>
    <row r="17" spans="6:9">
      <c r="F17" s="54"/>
      <c r="H17" s="53"/>
    </row>
    <row r="18" spans="6:9">
      <c r="F18" s="53"/>
      <c r="H18" s="53"/>
    </row>
    <row r="19" spans="6:9">
      <c r="F19" s="54"/>
      <c r="H19" s="53"/>
      <c r="I19" s="24"/>
    </row>
    <row r="21" spans="6:9">
      <c r="F21" s="24"/>
    </row>
  </sheetData>
  <mergeCells count="5">
    <mergeCell ref="B3:M3"/>
    <mergeCell ref="B4:M4"/>
    <mergeCell ref="B6:M6"/>
    <mergeCell ref="N7:N8"/>
    <mergeCell ref="B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9CB-C119-4FF6-AEB1-6654E3350C8E}">
  <dimension ref="B2:Z18"/>
  <sheetViews>
    <sheetView showGridLines="0" zoomScale="110" zoomScaleNormal="110" workbookViewId="0">
      <selection activeCell="N8" sqref="N8:N13"/>
    </sheetView>
  </sheetViews>
  <sheetFormatPr defaultRowHeight="15"/>
  <cols>
    <col min="1" max="1" width="3" customWidth="1"/>
    <col min="2" max="2" width="17.7109375" bestFit="1" customWidth="1"/>
    <col min="6" max="6" width="10" bestFit="1" customWidth="1"/>
    <col min="14" max="14" width="44.85546875" bestFit="1" customWidth="1"/>
    <col min="15" max="16" width="0" hidden="1" customWidth="1"/>
    <col min="17" max="17" width="11" hidden="1" customWidth="1"/>
    <col min="18" max="25" width="0" hidden="1" customWidth="1"/>
  </cols>
  <sheetData>
    <row r="2" spans="2:26" ht="18" customHeight="1"/>
    <row r="3" spans="2:26" s="1" customFormat="1" ht="18">
      <c r="B3" s="73" t="s">
        <v>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2:26" s="1" customFormat="1" ht="18">
      <c r="B4" s="74" t="s">
        <v>37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6" s="4" customFormat="1" ht="18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2"/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4">
        <v>9</v>
      </c>
    </row>
    <row r="6" spans="2:26" s="1" customFormat="1" ht="12.75">
      <c r="B6" s="7" t="s">
        <v>1</v>
      </c>
      <c r="C6" s="5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8</v>
      </c>
      <c r="M6" s="9" t="s">
        <v>11</v>
      </c>
      <c r="N6" s="75" t="s">
        <v>34</v>
      </c>
      <c r="O6" s="10"/>
    </row>
    <row r="7" spans="2:26" s="1" customFormat="1" ht="12.75" customHeight="1" thickBot="1">
      <c r="B7" s="8"/>
      <c r="C7" s="6" t="s">
        <v>12</v>
      </c>
      <c r="D7" s="11" t="s">
        <v>13</v>
      </c>
      <c r="E7" s="11" t="s">
        <v>13</v>
      </c>
      <c r="F7" s="11" t="s">
        <v>14</v>
      </c>
      <c r="G7" s="12" t="s">
        <v>14</v>
      </c>
      <c r="H7" s="12" t="s">
        <v>15</v>
      </c>
      <c r="I7" s="12"/>
      <c r="J7" s="12"/>
      <c r="K7" s="12" t="s">
        <v>16</v>
      </c>
      <c r="L7" s="12"/>
      <c r="M7" s="12"/>
      <c r="N7" s="76"/>
      <c r="P7" s="28"/>
    </row>
    <row r="8" spans="2:26" s="1" customFormat="1" ht="23.25" customHeight="1">
      <c r="B8" s="13" t="s">
        <v>17</v>
      </c>
      <c r="C8" s="14">
        <v>18.245799999999999</v>
      </c>
      <c r="D8" s="26">
        <v>6.5</v>
      </c>
      <c r="E8" s="25">
        <f>D8*10/100</f>
        <v>0.65</v>
      </c>
      <c r="F8" s="25">
        <v>10.210000000000001</v>
      </c>
      <c r="G8" s="40">
        <v>0.05</v>
      </c>
      <c r="H8" s="40">
        <f t="shared" ref="H8:H12" si="0">SUM(C8:G8)</f>
        <v>35.655799999999999</v>
      </c>
      <c r="I8" s="40">
        <f t="shared" ref="I8:I12" si="1">H8*7/100</f>
        <v>2.4959059999999997</v>
      </c>
      <c r="J8" s="40">
        <f t="shared" ref="J8:J14" si="2">SUM(H8:I8)</f>
        <v>38.151705999999997</v>
      </c>
      <c r="K8" s="40">
        <f t="shared" ref="K8:K14" si="3">M8-J8-L8</f>
        <v>4.0077514018691591</v>
      </c>
      <c r="L8" s="40">
        <f t="shared" ref="L8:L14" si="4">(M8-J8)*7/107</f>
        <v>0.28054259813084115</v>
      </c>
      <c r="M8" s="41">
        <v>42.44</v>
      </c>
      <c r="N8" s="35" t="s">
        <v>38</v>
      </c>
    </row>
    <row r="9" spans="2:26" s="1" customFormat="1" ht="23.25" customHeight="1">
      <c r="B9" s="16" t="s">
        <v>18</v>
      </c>
      <c r="C9" s="17">
        <v>18.654299999999999</v>
      </c>
      <c r="D9" s="39">
        <v>5.85</v>
      </c>
      <c r="E9" s="15">
        <f t="shared" ref="E9:E14" si="5">D9*10/100</f>
        <v>0.58499999999999996</v>
      </c>
      <c r="F9" s="15">
        <v>3.37</v>
      </c>
      <c r="G9" s="18">
        <v>0.05</v>
      </c>
      <c r="H9" s="18">
        <f t="shared" si="0"/>
        <v>28.509300000000003</v>
      </c>
      <c r="I9" s="18">
        <f t="shared" si="1"/>
        <v>1.9956510000000003</v>
      </c>
      <c r="J9" s="18">
        <f t="shared" si="2"/>
        <v>30.504951000000002</v>
      </c>
      <c r="K9" s="18">
        <f>M9-J9-L9</f>
        <v>3.4065878504672864</v>
      </c>
      <c r="L9" s="18">
        <f t="shared" si="4"/>
        <v>0.23846114953271005</v>
      </c>
      <c r="M9" s="19">
        <v>34.15</v>
      </c>
      <c r="N9" s="35" t="s">
        <v>42</v>
      </c>
    </row>
    <row r="10" spans="2:26" s="1" customFormat="1" ht="23.25" customHeight="1">
      <c r="B10" s="20" t="s">
        <v>19</v>
      </c>
      <c r="C10" s="21">
        <v>18.2333</v>
      </c>
      <c r="D10" s="26">
        <v>5.85</v>
      </c>
      <c r="E10" s="25">
        <f t="shared" si="5"/>
        <v>0.58499999999999996</v>
      </c>
      <c r="F10" s="25">
        <v>3.37</v>
      </c>
      <c r="G10" s="26">
        <v>0.05</v>
      </c>
      <c r="H10" s="26">
        <f t="shared" si="0"/>
        <v>28.088300000000004</v>
      </c>
      <c r="I10" s="26">
        <f t="shared" si="1"/>
        <v>1.9661810000000002</v>
      </c>
      <c r="J10" s="26">
        <f t="shared" si="2"/>
        <v>30.054481000000003</v>
      </c>
      <c r="K10" s="26">
        <f t="shared" si="3"/>
        <v>3.4817934579439238</v>
      </c>
      <c r="L10" s="26">
        <f t="shared" si="4"/>
        <v>0.24372554205607466</v>
      </c>
      <c r="M10" s="27">
        <v>33.78</v>
      </c>
      <c r="N10" s="35" t="s">
        <v>42</v>
      </c>
    </row>
    <row r="11" spans="2:26" s="1" customFormat="1" ht="23.25" customHeight="1">
      <c r="B11" s="16" t="s">
        <v>20</v>
      </c>
      <c r="C11" s="17">
        <v>18.6219</v>
      </c>
      <c r="D11" s="39">
        <v>5.2</v>
      </c>
      <c r="E11" s="15">
        <f t="shared" si="5"/>
        <v>0.52</v>
      </c>
      <c r="F11" s="15">
        <v>1.96</v>
      </c>
      <c r="G11" s="22">
        <v>0.05</v>
      </c>
      <c r="H11" s="22">
        <f t="shared" si="0"/>
        <v>26.351900000000001</v>
      </c>
      <c r="I11" s="22">
        <f t="shared" si="1"/>
        <v>1.844633</v>
      </c>
      <c r="J11" s="22">
        <f t="shared" si="2"/>
        <v>28.196533000000002</v>
      </c>
      <c r="K11" s="22">
        <f t="shared" si="3"/>
        <v>3.4985672897196252</v>
      </c>
      <c r="L11" s="22">
        <f t="shared" si="4"/>
        <v>0.24489971028037377</v>
      </c>
      <c r="M11" s="23">
        <v>31.94</v>
      </c>
      <c r="N11" s="35" t="s">
        <v>39</v>
      </c>
    </row>
    <row r="12" spans="2:26" s="1" customFormat="1" ht="23.25" customHeight="1">
      <c r="B12" s="20" t="s">
        <v>21</v>
      </c>
      <c r="C12" s="21">
        <v>20.798400000000001</v>
      </c>
      <c r="D12" s="26">
        <v>0.97499999999999998</v>
      </c>
      <c r="E12" s="25">
        <f t="shared" si="5"/>
        <v>9.7500000000000003E-2</v>
      </c>
      <c r="F12" s="25">
        <v>1.66</v>
      </c>
      <c r="G12" s="26">
        <v>0.05</v>
      </c>
      <c r="H12" s="26">
        <f t="shared" si="0"/>
        <v>23.580900000000003</v>
      </c>
      <c r="I12" s="26">
        <f t="shared" si="1"/>
        <v>1.6506630000000002</v>
      </c>
      <c r="J12" s="26">
        <f t="shared" si="2"/>
        <v>25.231563000000005</v>
      </c>
      <c r="K12" s="26">
        <f t="shared" si="3"/>
        <v>4.7275112149532657</v>
      </c>
      <c r="L12" s="26">
        <f t="shared" si="4"/>
        <v>0.33092578504672859</v>
      </c>
      <c r="M12" s="27">
        <v>30.29</v>
      </c>
      <c r="N12" s="35" t="s">
        <v>40</v>
      </c>
    </row>
    <row r="13" spans="2:26" ht="24">
      <c r="B13" s="42" t="s">
        <v>22</v>
      </c>
      <c r="C13" s="43">
        <v>19.8706</v>
      </c>
      <c r="D13" s="44">
        <v>5.99</v>
      </c>
      <c r="E13" s="45">
        <f t="shared" si="5"/>
        <v>0.59900000000000009</v>
      </c>
      <c r="F13" s="46">
        <v>2</v>
      </c>
      <c r="G13" s="47">
        <v>0.05</v>
      </c>
      <c r="H13" s="47">
        <f>SUM(C13:G13)</f>
        <v>28.509599999999999</v>
      </c>
      <c r="I13" s="47">
        <f>H13*7/100</f>
        <v>1.9956719999999999</v>
      </c>
      <c r="J13" s="47">
        <f t="shared" si="2"/>
        <v>30.505271999999998</v>
      </c>
      <c r="K13" s="47">
        <f t="shared" si="3"/>
        <v>1.8081570093457942</v>
      </c>
      <c r="L13" s="47">
        <f t="shared" si="4"/>
        <v>0.1265709906542056</v>
      </c>
      <c r="M13" s="48">
        <v>32.44</v>
      </c>
      <c r="N13" s="35" t="s">
        <v>41</v>
      </c>
    </row>
    <row r="14" spans="2:26" ht="24.75" hidden="1" thickBot="1">
      <c r="B14" s="37" t="s">
        <v>35</v>
      </c>
      <c r="C14" s="29">
        <v>24.948499999999999</v>
      </c>
      <c r="D14" s="30">
        <v>5.1529999999999996</v>
      </c>
      <c r="E14" s="31">
        <f t="shared" si="5"/>
        <v>0.51529999999999998</v>
      </c>
      <c r="F14" s="38">
        <v>0.87</v>
      </c>
      <c r="G14" s="32">
        <v>0.05</v>
      </c>
      <c r="H14" s="32">
        <f t="shared" ref="H14" si="6">SUM(C14:G14)</f>
        <v>31.536799999999999</v>
      </c>
      <c r="I14" s="32">
        <f t="shared" ref="I14" si="7">H14*7/100</f>
        <v>2.207576</v>
      </c>
      <c r="J14" s="32">
        <f t="shared" si="2"/>
        <v>33.744376000000003</v>
      </c>
      <c r="K14" s="32">
        <f t="shared" si="3"/>
        <v>-0.7517532710280419</v>
      </c>
      <c r="L14" s="32">
        <f t="shared" si="4"/>
        <v>-5.2622728971962934E-2</v>
      </c>
      <c r="M14" s="33">
        <v>32.94</v>
      </c>
      <c r="N14" s="36" t="s">
        <v>36</v>
      </c>
    </row>
    <row r="15" spans="2:26">
      <c r="F15" s="24"/>
    </row>
    <row r="18" spans="6:6">
      <c r="F18" s="24"/>
    </row>
  </sheetData>
  <mergeCells count="4">
    <mergeCell ref="B3:M3"/>
    <mergeCell ref="B4:M4"/>
    <mergeCell ref="B5:M5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หลังปรับ</vt:lpstr>
      <vt:lpstr>หลังปรับ(1)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OFFO-JK</dc:creator>
  <cp:lastModifiedBy>Saifon Sunprakhon</cp:lastModifiedBy>
  <cp:lastPrinted>2024-04-05T03:55:06Z</cp:lastPrinted>
  <dcterms:created xsi:type="dcterms:W3CDTF">2022-04-30T09:57:28Z</dcterms:created>
  <dcterms:modified xsi:type="dcterms:W3CDTF">2026-04-10T13:56:32Z</dcterms:modified>
</cp:coreProperties>
</file>